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LECCIÓ I PROVISIÓ\BORSES DE TREBALL\VARIS\"/>
    </mc:Choice>
  </mc:AlternateContent>
  <xr:revisionPtr revIDLastSave="0" documentId="13_ncr:1_{EF37ECD3-AD9F-46E0-B3F5-A08A2F70E8E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_RESUM" sheetId="1" state="hidden" r:id="rId1"/>
    <sheet name="AUTOBAREM" sheetId="2" r:id="rId2"/>
    <sheet name="EXPERIENCI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6" i="4" l="1"/>
  <c r="D45" i="4" l="1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E46" i="4" s="1"/>
  <c r="C11" i="2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E6" i="4"/>
  <c r="E39" i="2"/>
  <c r="E38" i="2"/>
  <c r="E37" i="2"/>
  <c r="E36" i="2"/>
  <c r="E35" i="2"/>
  <c r="E34" i="2"/>
  <c r="E28" i="2"/>
  <c r="E27" i="2"/>
  <c r="C27" i="2"/>
  <c r="E21" i="2"/>
  <c r="E20" i="2"/>
  <c r="E19" i="2"/>
  <c r="E18" i="2"/>
  <c r="A2" i="1"/>
  <c r="E29" i="2" l="1"/>
  <c r="D47" i="2" s="1"/>
  <c r="C2" i="1" s="1"/>
  <c r="E22" i="2"/>
  <c r="D46" i="2" s="1"/>
  <c r="E2" i="1" s="1"/>
  <c r="E40" i="2"/>
  <c r="D48" i="2" s="1"/>
  <c r="D2" i="1" s="1"/>
  <c r="E31" i="4"/>
  <c r="C10" i="2" s="1"/>
  <c r="E16" i="4"/>
  <c r="C9" i="2" s="1"/>
  <c r="C12" i="2" l="1"/>
  <c r="D45" i="2" s="1"/>
  <c r="D49" i="2" s="1"/>
  <c r="B2" i="1" l="1"/>
  <c r="F2" i="1" s="1"/>
</calcChain>
</file>

<file path=xl/sharedStrings.xml><?xml version="1.0" encoding="utf-8"?>
<sst xmlns="http://schemas.openxmlformats.org/spreadsheetml/2006/main" count="95" uniqueCount="60">
  <si>
    <t>NIF</t>
  </si>
  <si>
    <t>Exp</t>
  </si>
  <si>
    <t>Catala</t>
  </si>
  <si>
    <t>Idiomes</t>
  </si>
  <si>
    <t>Tit</t>
  </si>
  <si>
    <t>Total</t>
  </si>
  <si>
    <t>Autobarem de mèrits</t>
  </si>
  <si>
    <t>A)</t>
  </si>
  <si>
    <t>EXPERIÈNCIA PROFESSIONAL</t>
  </si>
  <si>
    <t>Antiguitat a la UIB o entitats vinculades i/o dependents com a funcionari interí o com a contractat laboral</t>
  </si>
  <si>
    <r>
      <rPr>
        <sz val="12"/>
        <color rgb="FFFF0000"/>
        <rFont val="UIBsans"/>
        <family val="3"/>
      </rPr>
      <t>Només serveis prestats a administracions públiques</t>
    </r>
    <r>
      <rPr>
        <sz val="12"/>
        <color rgb="FF000000"/>
        <rFont val="UIBsans"/>
        <family val="3"/>
      </rPr>
      <t>.  Heu d'emplenar les dades al full EXPERIENCIA.</t>
    </r>
  </si>
  <si>
    <t>GRUP</t>
  </si>
  <si>
    <t>DATA D'INICI</t>
  </si>
  <si>
    <t>PUNTUACIO</t>
  </si>
  <si>
    <t>DATA DE FI</t>
  </si>
  <si>
    <t>PUNTS UNITAT</t>
  </si>
  <si>
    <t>UNITAT MESOS</t>
  </si>
  <si>
    <t>PUNTUACIÓ</t>
  </si>
  <si>
    <t>Antiguitat a l'Administració pública i en altres entitats dependents o vinculades com a funcionari interí o com a contractat laboral</t>
  </si>
  <si>
    <t>Haver estat en un servei o unitat administrativa de la UIB com a becari o alumne col·laborador</t>
  </si>
  <si>
    <t>TOTAL</t>
  </si>
  <si>
    <t>B)</t>
  </si>
  <si>
    <t>TITULACIÓ ACADÈMICA</t>
  </si>
  <si>
    <t>TIPUS DE TITULACIÓ</t>
  </si>
  <si>
    <t>TÍTOLS</t>
  </si>
  <si>
    <t>ESPECIALITAT</t>
  </si>
  <si>
    <t xml:space="preserve">PUNTUACIÓ </t>
  </si>
  <si>
    <t>Batxiller superior</t>
  </si>
  <si>
    <t>Cicle formatiu de grau superior</t>
  </si>
  <si>
    <t>Diplomat universitari, enginyer tècnic o arquitecte tècnic</t>
  </si>
  <si>
    <t>Grau</t>
  </si>
  <si>
    <t>Llicenciat, enginyer o arquitecte, màster universitari o doctorat</t>
  </si>
  <si>
    <t>C)</t>
  </si>
  <si>
    <t>CONEIXEMENTS DE CATALÀ</t>
  </si>
  <si>
    <t>NIVELL</t>
  </si>
  <si>
    <t>PUNTS</t>
  </si>
  <si>
    <t>OBTINGUT</t>
  </si>
  <si>
    <t>Tria un</t>
  </si>
  <si>
    <t>-</t>
  </si>
  <si>
    <t>Llenguatge administratiu, nivell E</t>
  </si>
  <si>
    <t>No</t>
  </si>
  <si>
    <t>D)</t>
  </si>
  <si>
    <t>IDIOMES</t>
  </si>
  <si>
    <t>IDIOMA</t>
  </si>
  <si>
    <t>ESPECIFICACIÓ D'IDIOMA</t>
  </si>
  <si>
    <t>Anglès</t>
  </si>
  <si>
    <t>Francès</t>
  </si>
  <si>
    <t>Alemany</t>
  </si>
  <si>
    <t>Altres</t>
  </si>
  <si>
    <t>PUNTUACIÓ FINAL</t>
  </si>
  <si>
    <t>CAMP</t>
  </si>
  <si>
    <t>Experiència</t>
  </si>
  <si>
    <t>Titulacions acadèmiques</t>
  </si>
  <si>
    <t>Català</t>
  </si>
  <si>
    <t>Altres idiomes</t>
  </si>
  <si>
    <t>TOTAL PUNTUACIÓ</t>
  </si>
  <si>
    <t xml:space="preserve">  </t>
  </si>
  <si>
    <t>Torna al full AUTOBAREM per continuar la sol·licitud</t>
  </si>
  <si>
    <t> En compliment del que disposa la Llei orgànica 3/2018, de 5 de desembre, de protecció de dades personals i garantia dels drets digitals, us informam que les dades recollides seran incloses en un o més fitxers gestionats per la UIB en el registre de l’activitat de tractament habilitat a l’efecte, la finalitat dels quals és gestionar la vostra sol·licitud. Les dades sol·licitades són necessàries per acomplir la finalitat esmentada i, per tant, el fet de no obtenir-les impedeix d’aconseguir-la.</t>
  </si>
  <si>
    <t>La UIB és la responsable del tractament de les dades i com a tal us garanteix els drets d'accés, rectificació, oposició, supressió, portabilitat, limitació del tractament i de no ser objecte de decisions individuals automatitzades pel que fa a les dades facilitades i tractades. Per exercir els drets indicats us heu d'adreçar per escrit a: Universitat de les Illes Balears, Secretaria General, a l'atenció de la delegada de protecció de dades, cra. de Valldemossa, km 7,5, 07122 Palma (Illes Balears) o a l'adreça de correu electrònic dpo@uib.es . També disposa del dret a reclamar davant l'Autoritat de control a: https://www.aepd.es. De la mateixa manera, la UIB es compromet a respectar la confidencialitat de les vostres dades i a utilitzar-les d'acord amb la finalitat per la qual van ser recollides.».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</si>
</sst>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00"/>
    <numFmt numFmtId="165" formatCode="[$-C0A]d\-mmm\-yyyy"/>
    <numFmt numFmtId="166" formatCode="#,##0.000"/>
    <numFmt numFmtId="167" formatCode="_-* #,##0.000\ _€_-;\-* #,##0.000\ _€_-;_-* &quot;-&quot;???\ _€_-;_-@"/>
    <numFmt numFmtId="168" formatCode="[$-C0A]d\-mmm\-yy;@"/>
  </numFmts>
  <fonts count="14" x14ac:knownFonts="1">
    <font>
      <sz val="11"/>
      <color rgb="FF000000"/>
      <name val="Calibri"/>
    </font>
    <font>
      <sz val="12"/>
      <color rgb="FF000000"/>
      <name val="UIBsans"/>
      <family val="3"/>
    </font>
    <font>
      <b/>
      <sz val="16"/>
      <color rgb="FF000000"/>
      <name val="UIBsans"/>
      <family val="3"/>
    </font>
    <font>
      <sz val="12"/>
      <color rgb="FFFF0000"/>
      <name val="UIBsans"/>
      <family val="3"/>
    </font>
    <font>
      <sz val="16"/>
      <color rgb="FF000000"/>
      <name val="UIBsans"/>
      <family val="3"/>
    </font>
    <font>
      <b/>
      <sz val="12"/>
      <color rgb="FF000000"/>
      <name val="UIBsans"/>
      <family val="3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FFFFFF"/>
      <name val="UIBsans"/>
      <family val="3"/>
    </font>
    <font>
      <sz val="12"/>
      <color rgb="FFFFFFFF"/>
      <name val="UIBsans"/>
      <family val="3"/>
    </font>
    <font>
      <sz val="12"/>
      <name val="UIBsans"/>
      <family val="3"/>
    </font>
    <font>
      <b/>
      <sz val="12"/>
      <color rgb="FFFF0000"/>
      <name val="UIBsans"/>
      <family val="3"/>
    </font>
    <font>
      <sz val="11"/>
      <color rgb="FFFFFFFF"/>
      <name val="Calibri"/>
      <family val="2"/>
    </font>
    <font>
      <sz val="10"/>
      <color rgb="FF000000"/>
      <name val="UIBsans"/>
    </font>
  </fonts>
  <fills count="8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6D9F0"/>
        <bgColor rgb="FFC6D9F0"/>
      </patternFill>
    </fill>
    <fill>
      <patternFill patternType="solid">
        <fgColor rgb="FF4F81BD"/>
        <bgColor rgb="FF4F81BD"/>
      </patternFill>
    </fill>
    <fill>
      <patternFill patternType="solid">
        <fgColor rgb="FF7F7F7F"/>
        <bgColor rgb="FF7F7F7F"/>
      </patternFill>
    </fill>
  </fills>
  <borders count="11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95B3D7"/>
      </left>
      <right/>
      <top/>
      <bottom/>
      <diagonal/>
    </border>
    <border>
      <left style="thin">
        <color rgb="FF8DB3E2"/>
      </left>
      <right style="thin">
        <color rgb="FF8DB3E2"/>
      </right>
      <top style="thin">
        <color rgb="FF8DB3E2"/>
      </top>
      <bottom style="thin">
        <color rgb="FF8DB3E2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/>
      <top style="thin">
        <color rgb="FF4F81BD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64" fontId="0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2" fontId="0" fillId="5" borderId="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 vertical="center" wrapText="1"/>
    </xf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/>
    </xf>
    <xf numFmtId="164" fontId="9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" fontId="1" fillId="3" borderId="7" xfId="0" applyNumberFormat="1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0" fillId="5" borderId="3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right"/>
    </xf>
    <xf numFmtId="0" fontId="8" fillId="6" borderId="9" xfId="0" applyFont="1" applyFill="1" applyBorder="1" applyAlignment="1">
      <alignment horizontal="center" vertical="center"/>
    </xf>
    <xf numFmtId="166" fontId="8" fillId="6" borderId="10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6" fontId="1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5" fontId="12" fillId="7" borderId="0" xfId="0" applyNumberFormat="1" applyFont="1" applyFill="1" applyBorder="1" applyAlignment="1">
      <alignment horizontal="center" vertical="center"/>
    </xf>
    <xf numFmtId="164" fontId="12" fillId="7" borderId="0" xfId="0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/>
    </xf>
    <xf numFmtId="2" fontId="8" fillId="6" borderId="10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12" fillId="7" borderId="0" xfId="0" applyNumberFormat="1" applyFont="1" applyFill="1" applyBorder="1" applyAlignment="1">
      <alignment vertical="center"/>
    </xf>
    <xf numFmtId="0" fontId="0" fillId="0" borderId="0" xfId="0" applyFont="1" applyAlignment="1"/>
    <xf numFmtId="168" fontId="0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6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DBE5F1"/>
          <bgColor rgb="FFDBE5F1"/>
        </patternFill>
      </fill>
      <border>
        <left/>
        <right/>
        <top/>
        <bottom/>
      </border>
    </dxf>
    <dxf>
      <fill>
        <patternFill patternType="solid">
          <fgColor rgb="FF4F81BD"/>
          <bgColor rgb="FF4F81BD"/>
        </patternFill>
      </fill>
      <border>
        <left/>
        <right/>
        <top/>
        <bottom/>
      </border>
    </dxf>
  </dxfs>
  <tableStyles count="7">
    <tableStyle name="T_RESUM-style" pivot="0" count="3" xr9:uid="{00000000-0011-0000-FFFF-FFFF00000000}">
      <tableStyleElement type="headerRow" dxfId="20"/>
      <tableStyleElement type="firstRowStripe" dxfId="19"/>
      <tableStyleElement type="secondRowStripe" dxfId="18"/>
    </tableStyle>
    <tableStyle name="AUTOBAREM-style" pivot="0" count="3" xr9:uid="{00000000-0011-0000-FFFF-FFFF01000000}">
      <tableStyleElement type="headerRow" dxfId="17"/>
      <tableStyleElement type="firstRowStripe" dxfId="16"/>
      <tableStyleElement type="secondRowStripe" dxfId="15"/>
    </tableStyle>
    <tableStyle name="AUTOBAREM-style 2" pivot="0" count="3" xr9:uid="{00000000-0011-0000-FFFF-FFFF02000000}">
      <tableStyleElement type="headerRow" dxfId="14"/>
      <tableStyleElement type="firstRowStripe" dxfId="13"/>
      <tableStyleElement type="secondRowStripe" dxfId="12"/>
    </tableStyle>
    <tableStyle name="AUTOBAREM-style 3" pivot="0" count="3" xr9:uid="{00000000-0011-0000-FFFF-FFFF03000000}">
      <tableStyleElement type="headerRow" dxfId="11"/>
      <tableStyleElement type="firstRowStripe" dxfId="10"/>
      <tableStyleElement type="secondRowStripe" dxfId="9"/>
    </tableStyle>
    <tableStyle name="EXPERIENCIA-style" pivot="0" count="3" xr9:uid="{00000000-0011-0000-FFFF-FFFF04000000}">
      <tableStyleElement type="headerRow" dxfId="8"/>
      <tableStyleElement type="firstRowStripe" dxfId="7"/>
      <tableStyleElement type="secondRowStripe" dxfId="6"/>
    </tableStyle>
    <tableStyle name="EXPERIENCIA-style 2" pivot="0" count="3" xr9:uid="{00000000-0011-0000-FFFF-FFFF05000000}">
      <tableStyleElement type="headerRow" dxfId="5"/>
      <tableStyleElement type="firstRowStripe" dxfId="4"/>
      <tableStyleElement type="secondRowStripe" dxfId="3"/>
    </tableStyle>
    <tableStyle name="EXPERIENCIA-style 3" pivot="0" count="3" xr9:uid="{00000000-0011-0000-FFFF-FFFF06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2">
  <tableColumns count="6">
    <tableColumn id="1" xr3:uid="{00000000-0010-0000-0000-000001000000}" name="NIF"/>
    <tableColumn id="2" xr3:uid="{00000000-0010-0000-0000-000002000000}" name="Exp"/>
    <tableColumn id="3" xr3:uid="{00000000-0010-0000-0000-000003000000}" name="Catala"/>
    <tableColumn id="4" xr3:uid="{00000000-0010-0000-0000-000004000000}" name="Idiomes"/>
    <tableColumn id="5" xr3:uid="{00000000-0010-0000-0000-000005000000}" name="Tit"/>
    <tableColumn id="6" xr3:uid="{00000000-0010-0000-0000-000006000000}" name="Total"/>
  </tableColumns>
  <tableStyleInfo name="T_RESUM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6:E29">
  <tableColumns count="4">
    <tableColumn id="1" xr3:uid="{00000000-0010-0000-0100-000001000000}" name="NIVELL"/>
    <tableColumn id="2" xr3:uid="{00000000-0010-0000-0100-000002000000}" name="PUNTS"/>
    <tableColumn id="3" xr3:uid="{00000000-0010-0000-0100-000003000000}" name="OBTINGUT"/>
    <tableColumn id="4" xr3:uid="{00000000-0010-0000-0100-000004000000}" name="TOTAL"/>
  </tableColumns>
  <tableStyleInfo name="AUTOBAREM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8:C11">
  <tableColumns count="2">
    <tableColumn id="1" xr3:uid="{00000000-0010-0000-0200-000001000000}" name="GRUP"/>
    <tableColumn id="2" xr3:uid="{00000000-0010-0000-0200-000002000000}" name="PUNTUACIO"/>
  </tableColumns>
  <tableStyleInfo name="AUTOBAREM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33:E40">
  <tableColumns count="4">
    <tableColumn id="1" xr3:uid="{00000000-0010-0000-0300-000001000000}" name="IDIOMA"/>
    <tableColumn id="2" xr3:uid="{00000000-0010-0000-0300-000002000000}" name="NIVELL"/>
    <tableColumn id="3" xr3:uid="{00000000-0010-0000-0300-000003000000}" name="ESPECIFICACIÓ D'IDIOMA"/>
    <tableColumn id="4" xr3:uid="{00000000-0010-0000-0300-000004000000}" name="PUNTUACIÓ"/>
  </tableColumns>
  <tableStyleInfo name="AUTOBAREM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5:E16">
  <tableColumns count="5">
    <tableColumn id="1" xr3:uid="{00000000-0010-0000-0400-000001000000}" name="DATA D'INICI"/>
    <tableColumn id="2" xr3:uid="{00000000-0010-0000-0400-000002000000}" name="DATA DE FI"/>
    <tableColumn id="3" xr3:uid="{00000000-0010-0000-0400-000003000000}" name="PUNTS UNITAT"/>
    <tableColumn id="4" xr3:uid="{00000000-0010-0000-0400-000004000000}" name="UNITAT MESOS"/>
    <tableColumn id="5" xr3:uid="{00000000-0010-0000-0400-000005000000}" name="PUNTUACIÓ"/>
  </tableColumns>
  <tableStyleInfo name="EXPERIENCIA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35:E46">
  <tableColumns count="5">
    <tableColumn id="1" xr3:uid="{00000000-0010-0000-0500-000001000000}" name="DATA D'INICI"/>
    <tableColumn id="2" xr3:uid="{00000000-0010-0000-0500-000002000000}" name="DATA DE FI"/>
    <tableColumn id="3" xr3:uid="{00000000-0010-0000-0500-000003000000}" name="PUNTS UNITAT"/>
    <tableColumn id="4" xr3:uid="{00000000-0010-0000-0500-000004000000}" name="UNITAT MESOS"/>
    <tableColumn id="5" xr3:uid="{00000000-0010-0000-0500-000005000000}" name="PUNTUACIÓ"/>
  </tableColumns>
  <tableStyleInfo name="EXPERIENCIA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20:E31">
  <tableColumns count="5">
    <tableColumn id="1" xr3:uid="{00000000-0010-0000-0600-000001000000}" name="DATA D'INICI"/>
    <tableColumn id="2" xr3:uid="{00000000-0010-0000-0600-000002000000}" name="DATA DE FI"/>
    <tableColumn id="3" xr3:uid="{00000000-0010-0000-0600-000003000000}" name="PUNTS UNITAT"/>
    <tableColumn id="4" xr3:uid="{00000000-0010-0000-0600-000004000000}" name="UNITAT MESOS"/>
    <tableColumn id="5" xr3:uid="{00000000-0010-0000-0600-000005000000}" name="PUNTUACIÓ"/>
  </tableColumns>
  <tableStyleInfo name="EXPERIENCIA-style 3" showFirstColumn="1" showLastColumn="1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Z1000"/>
  <sheetViews>
    <sheetView workbookViewId="0"/>
  </sheetViews>
  <sheetFormatPr baseColWidth="10" defaultColWidth="12.5703125" defaultRowHeight="15" customHeight="1" x14ac:dyDescent="0.25"/>
  <cols>
    <col min="1" max="1" width="14.42578125" customWidth="1"/>
    <col min="2" max="2" width="11.42578125" customWidth="1"/>
    <col min="3" max="3" width="13" customWidth="1"/>
    <col min="4" max="4" width="13.85546875" customWidth="1"/>
    <col min="5" max="5" width="13.42578125" customWidth="1"/>
    <col min="6" max="26" width="8" customWidth="1"/>
  </cols>
  <sheetData>
    <row r="1" spans="1:2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">
        <f>AUTOBAREM!D3</f>
        <v>0</v>
      </c>
      <c r="B2" s="14">
        <f>AUTOBAREM!D45</f>
        <v>0</v>
      </c>
      <c r="C2" s="2">
        <f>AUTOBAREM!D47</f>
        <v>0</v>
      </c>
      <c r="D2" s="14">
        <f>AUTOBAREM!D48</f>
        <v>0</v>
      </c>
      <c r="E2" s="14">
        <f>AUTOBAREM!D46</f>
        <v>0</v>
      </c>
      <c r="F2" s="14">
        <f>SUM(T_RESUM!$B$2:$E$2)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password="C963"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outlinePr summaryBelow="0" summaryRight="0"/>
  </sheetPr>
  <dimension ref="A1:Z1000"/>
  <sheetViews>
    <sheetView tabSelected="1" zoomScale="120" zoomScaleNormal="120" workbookViewId="0">
      <selection activeCell="D39" sqref="D39"/>
    </sheetView>
  </sheetViews>
  <sheetFormatPr baseColWidth="10" defaultColWidth="12.5703125" defaultRowHeight="15" customHeight="1" x14ac:dyDescent="0.25"/>
  <cols>
    <col min="1" max="1" width="5.7109375" customWidth="1"/>
    <col min="2" max="2" width="82.140625" customWidth="1"/>
    <col min="3" max="3" width="21.28515625" customWidth="1"/>
    <col min="4" max="4" width="26.85546875" customWidth="1"/>
    <col min="5" max="5" width="19.85546875" customWidth="1"/>
    <col min="6" max="6" width="8.7109375" customWidth="1"/>
    <col min="7" max="7" width="13.5703125" customWidth="1"/>
    <col min="8" max="8" width="8.140625" customWidth="1"/>
    <col min="9" max="9" width="6.5703125" customWidth="1"/>
    <col min="10" max="10" width="7.42578125" customWidth="1"/>
    <col min="11" max="11" width="6.140625" customWidth="1"/>
    <col min="12" max="26" width="8" customWidth="1"/>
  </cols>
  <sheetData>
    <row r="1" spans="1:26" ht="15.75" customHeight="1" x14ac:dyDescent="0.25">
      <c r="A1" s="1"/>
      <c r="B1" s="1"/>
      <c r="C1" s="69" t="s">
        <v>6</v>
      </c>
      <c r="D1" s="6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5"/>
      <c r="C3" s="6" t="s">
        <v>0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8"/>
      <c r="C4" s="1"/>
      <c r="D4" s="1"/>
      <c r="E4" s="9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1"/>
      <c r="C5" s="12"/>
      <c r="D5" s="12"/>
      <c r="E5" s="10"/>
      <c r="F5" s="9"/>
      <c r="G5" s="9"/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3" t="s">
        <v>7</v>
      </c>
      <c r="B6" s="70" t="s">
        <v>8</v>
      </c>
      <c r="C6" s="67"/>
      <c r="D6" s="15"/>
      <c r="E6" s="16"/>
      <c r="F6" s="9"/>
      <c r="G6" s="9"/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x14ac:dyDescent="0.25">
      <c r="A7" s="1"/>
      <c r="B7" s="71" t="s">
        <v>10</v>
      </c>
      <c r="C7" s="67"/>
      <c r="D7" s="1"/>
      <c r="E7" s="1"/>
      <c r="F7" s="1"/>
      <c r="G7" s="9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7" t="s">
        <v>11</v>
      </c>
      <c r="C8" s="17" t="s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5.75" customHeight="1" x14ac:dyDescent="0.25">
      <c r="A9" s="1"/>
      <c r="B9" s="19" t="s">
        <v>9</v>
      </c>
      <c r="C9" s="20">
        <f>EXPERIENCIA!E16</f>
        <v>0</v>
      </c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9" t="s">
        <v>18</v>
      </c>
      <c r="C10" s="20">
        <f>EXPERIENCIA!E31</f>
        <v>0</v>
      </c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25">
      <c r="A11" s="1"/>
      <c r="B11" s="19" t="s">
        <v>19</v>
      </c>
      <c r="C11" s="20">
        <f>EXPERIENCIA!E46</f>
        <v>0</v>
      </c>
      <c r="D11" s="9"/>
      <c r="E11" s="9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22" t="s">
        <v>20</v>
      </c>
      <c r="C12" s="23">
        <f>SUM(AUTOBAREM!$C$9:$C$11)</f>
        <v>0</v>
      </c>
      <c r="D12" s="9"/>
      <c r="E12" s="9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1"/>
      <c r="C13" s="12"/>
      <c r="D13" s="12"/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1"/>
      <c r="C14" s="12"/>
      <c r="D14" s="12"/>
      <c r="E14" s="9"/>
      <c r="F14" s="9"/>
      <c r="G14" s="9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3" t="s">
        <v>21</v>
      </c>
      <c r="B15" s="70" t="s">
        <v>22</v>
      </c>
      <c r="C15" s="67"/>
      <c r="D15" s="67"/>
      <c r="E15" s="67"/>
      <c r="F15" s="67"/>
      <c r="G15" s="9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24" t="s">
        <v>23</v>
      </c>
      <c r="C16" s="24" t="s">
        <v>24</v>
      </c>
      <c r="D16" s="24" t="s">
        <v>25</v>
      </c>
      <c r="E16" s="24" t="s">
        <v>26</v>
      </c>
      <c r="F16" s="1"/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"/>
      <c r="B17" s="25" t="s">
        <v>27</v>
      </c>
      <c r="C17" s="55">
        <v>0</v>
      </c>
      <c r="D17" s="26"/>
      <c r="E17" s="27">
        <f>C17*2</f>
        <v>0</v>
      </c>
      <c r="F17" s="1"/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1"/>
      <c r="B18" s="25" t="s">
        <v>28</v>
      </c>
      <c r="C18" s="55">
        <v>0</v>
      </c>
      <c r="D18" s="26"/>
      <c r="E18" s="27">
        <f>C18*4</f>
        <v>0</v>
      </c>
      <c r="F18" s="1"/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25" t="s">
        <v>29</v>
      </c>
      <c r="C19" s="55">
        <v>0</v>
      </c>
      <c r="D19" s="26"/>
      <c r="E19" s="27">
        <f>C19*7</f>
        <v>0</v>
      </c>
      <c r="F19" s="1"/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25" t="s">
        <v>30</v>
      </c>
      <c r="C20" s="55">
        <v>0</v>
      </c>
      <c r="D20" s="26"/>
      <c r="E20" s="27">
        <f>C20*8</f>
        <v>0</v>
      </c>
      <c r="F20" s="1"/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5" t="s">
        <v>31</v>
      </c>
      <c r="C21" s="28">
        <v>0</v>
      </c>
      <c r="D21" s="26"/>
      <c r="E21" s="27">
        <f>C21*9</f>
        <v>0</v>
      </c>
      <c r="F21" s="1"/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9" t="s">
        <v>20</v>
      </c>
      <c r="C22" s="30"/>
      <c r="D22" s="30"/>
      <c r="E22" s="23">
        <f>SUM(E17:E21)</f>
        <v>0</v>
      </c>
      <c r="F22" s="1"/>
      <c r="G22" s="9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1"/>
      <c r="C23" s="12"/>
      <c r="D23" s="12"/>
      <c r="E23" s="9"/>
      <c r="F23" s="9"/>
      <c r="G23" s="9"/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1"/>
      <c r="C24" s="12"/>
      <c r="D24" s="12"/>
      <c r="E24" s="9"/>
      <c r="F24" s="9"/>
      <c r="G24" s="9"/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3" t="s">
        <v>32</v>
      </c>
      <c r="B25" s="70" t="s">
        <v>33</v>
      </c>
      <c r="C25" s="67"/>
      <c r="D25" s="67"/>
      <c r="E25" s="67"/>
      <c r="F25" s="1"/>
      <c r="G25" s="1"/>
      <c r="H25" s="1"/>
      <c r="I25" s="31"/>
      <c r="J25" s="3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32" t="s">
        <v>34</v>
      </c>
      <c r="C26" s="33" t="s">
        <v>35</v>
      </c>
      <c r="D26" s="33" t="s">
        <v>36</v>
      </c>
      <c r="E26" s="34" t="s">
        <v>20</v>
      </c>
      <c r="F26" s="1"/>
      <c r="G26" s="31"/>
      <c r="H26" s="31"/>
      <c r="I26" s="10"/>
      <c r="J26" s="35"/>
      <c r="K26" s="3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1"/>
      <c r="B27" s="36" t="s">
        <v>37</v>
      </c>
      <c r="C27" s="37">
        <f>IF(OR(AUTOBAREM!$B27="Tria un",AUTOBAREM!$B27="",),0,IF(AUTOBAREM!$B27="C1",4,6))</f>
        <v>0</v>
      </c>
      <c r="D27" s="37" t="s">
        <v>38</v>
      </c>
      <c r="E27" s="37">
        <f>IF(OR(AUTOBAREM!$B27="Tria un",AUTOBAREM!$B27="",),0,IF(AUTOBAREM!$B27="C1",4,6))</f>
        <v>0</v>
      </c>
      <c r="F27" s="1"/>
      <c r="G27" s="38"/>
      <c r="H27" s="39"/>
      <c r="I27" s="10"/>
      <c r="J27" s="40"/>
      <c r="K27" s="4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5">
      <c r="A28" s="1"/>
      <c r="B28" s="19" t="s">
        <v>39</v>
      </c>
      <c r="C28" s="37">
        <v>1</v>
      </c>
      <c r="D28" s="42" t="s">
        <v>40</v>
      </c>
      <c r="E28" s="37">
        <f>IF(AUTOBAREM!$D28="Si",1,0)</f>
        <v>0</v>
      </c>
      <c r="F28" s="1"/>
      <c r="G28" s="38"/>
      <c r="H28" s="39"/>
      <c r="I28" s="10"/>
      <c r="J28" s="43"/>
      <c r="K28" s="4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46" t="s">
        <v>20</v>
      </c>
      <c r="C29" s="47"/>
      <c r="D29" s="47"/>
      <c r="E29" s="48">
        <f>E27+E28</f>
        <v>0</v>
      </c>
      <c r="F29" s="1"/>
      <c r="G29" s="39"/>
      <c r="H29" s="39"/>
      <c r="I29" s="10"/>
      <c r="J29" s="43"/>
      <c r="K29" s="4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39"/>
      <c r="D30" s="39"/>
      <c r="E30" s="49"/>
      <c r="F30" s="1"/>
      <c r="G30" s="39"/>
      <c r="H30" s="39"/>
      <c r="I30" s="10"/>
      <c r="J30" s="43"/>
      <c r="K30" s="4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39"/>
      <c r="D31" s="39"/>
      <c r="E31" s="49"/>
      <c r="F31" s="1"/>
      <c r="G31" s="39"/>
      <c r="H31" s="39"/>
      <c r="I31" s="10"/>
      <c r="J31" s="43"/>
      <c r="K31" s="4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3" t="s">
        <v>41</v>
      </c>
      <c r="B32" s="66" t="s">
        <v>42</v>
      </c>
      <c r="C32" s="67"/>
      <c r="D32" s="67"/>
      <c r="E32" s="67"/>
      <c r="F32" s="1"/>
      <c r="G32" s="50"/>
      <c r="H32" s="10"/>
      <c r="I32" s="10"/>
      <c r="J32" s="10"/>
      <c r="K32" s="44"/>
      <c r="L32" s="5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52" t="s">
        <v>43</v>
      </c>
      <c r="C33" s="33" t="s">
        <v>34</v>
      </c>
      <c r="D33" s="53" t="s">
        <v>44</v>
      </c>
      <c r="E33" s="54" t="s">
        <v>17</v>
      </c>
      <c r="F33" s="50"/>
      <c r="G33" s="10"/>
      <c r="H33" s="10"/>
      <c r="I33" s="44"/>
      <c r="J33" s="5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9" t="s">
        <v>45</v>
      </c>
      <c r="C34" s="55" t="s">
        <v>37</v>
      </c>
      <c r="D34" s="37" t="s">
        <v>38</v>
      </c>
      <c r="E34" s="37">
        <f>IF(AUTOBAREM!$C34="Tria un",0,IF(AUTOBAREM!$C34="",0,IF(AUTOBAREM!$C34="A1",0.5,IF(AUTOBAREM!$C34="A2",1.5,IF(AUTOBAREM!$C34="B1",2,IF(AUTOBAREM!$C34="B2",3,IF(AUTOBAREM!$C34="C1",4,6)))))))</f>
        <v>0</v>
      </c>
      <c r="F34" s="50"/>
      <c r="G34" s="10"/>
      <c r="H34" s="10"/>
      <c r="I34" s="44"/>
      <c r="J34" s="5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9" t="s">
        <v>46</v>
      </c>
      <c r="C35" s="42" t="s">
        <v>37</v>
      </c>
      <c r="D35" s="37" t="s">
        <v>38</v>
      </c>
      <c r="E35" s="37">
        <f>IF(AUTOBAREM!$C35="Tria un",0,IF(AUTOBAREM!$C35="",0,IF(AUTOBAREM!$C35="A1",0.24,IF(AUTOBAREM!$C35="A2",1,IF(AUTOBAREM!$C35="B1",1.5,IF(AUTOBAREM!$C35="B2",2,IF(AUTOBAREM!$C35="C1",3,4)))))))</f>
        <v>0</v>
      </c>
      <c r="F35" s="50"/>
      <c r="G35" s="10"/>
      <c r="H35" s="10"/>
      <c r="I35" s="44"/>
      <c r="J35" s="5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9" t="s">
        <v>47</v>
      </c>
      <c r="C36" s="42" t="s">
        <v>37</v>
      </c>
      <c r="D36" s="37" t="s">
        <v>38</v>
      </c>
      <c r="E36" s="37">
        <f>IF(AUTOBAREM!$C36="Tria un",0,IF(AUTOBAREM!$C36="",0,IF(AUTOBAREM!$C36="A1",0.24,IF(AUTOBAREM!$C36="A2",1,IF(AUTOBAREM!$C36="B1",1.5,IF(AUTOBAREM!$C36="B2",2,IF(AUTOBAREM!$C36="C1",3,4)))))))</f>
        <v>0</v>
      </c>
      <c r="F36" s="1"/>
      <c r="G36" s="10"/>
      <c r="H36" s="10"/>
      <c r="I36" s="44"/>
      <c r="J36" s="5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9" t="s">
        <v>48</v>
      </c>
      <c r="C37" s="42" t="s">
        <v>37</v>
      </c>
      <c r="D37" s="42"/>
      <c r="E37" s="37">
        <f>IF(AUTOBAREM!$C37="Tria un",0,IF(AUTOBAREM!$C37="",0,IF(AUTOBAREM!$C37="A1",0.24,IF(AUTOBAREM!$C37="A2",1,IF(AUTOBAREM!$C37="B1",1.5,IF(AUTOBAREM!$C37="B2",2,IF(AUTOBAREM!$C37="C1",3,4)))))))</f>
        <v>0</v>
      </c>
      <c r="F37" s="1"/>
      <c r="G37" s="10"/>
      <c r="H37" s="10"/>
      <c r="I37" s="44"/>
      <c r="J37" s="5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9" t="s">
        <v>48</v>
      </c>
      <c r="C38" s="42" t="s">
        <v>37</v>
      </c>
      <c r="D38" s="42"/>
      <c r="E38" s="37">
        <f>IF(AUTOBAREM!$C38="Tria un",0,IF(AUTOBAREM!$C38="",0,IF(AUTOBAREM!$C38="A1",0.24,IF(AUTOBAREM!$C38="A2",1,IF(AUTOBAREM!$C38="B1",1.5,IF(AUTOBAREM!$C38="B2",2,IF(AUTOBAREM!$C38="C1",3,4)))))))</f>
        <v>0</v>
      </c>
      <c r="F38" s="1"/>
      <c r="G38" s="10"/>
      <c r="H38" s="10"/>
      <c r="I38" s="44"/>
      <c r="J38" s="5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9" t="s">
        <v>48</v>
      </c>
      <c r="C39" s="42" t="s">
        <v>37</v>
      </c>
      <c r="D39" s="42"/>
      <c r="E39" s="37">
        <f>IF(AUTOBAREM!$C39="Tria un",0,IF(AUTOBAREM!$C39="",0,IF(AUTOBAREM!$C39="A1",0.24,IF(AUTOBAREM!$C39="A2",1,IF(AUTOBAREM!$C39="B1",1.5,IF(AUTOBAREM!$C39="B2",2,IF(AUTOBAREM!$C39="C1",3,4)))))))</f>
        <v>0</v>
      </c>
      <c r="F39" s="1"/>
      <c r="G39" s="10"/>
      <c r="H39" s="10"/>
      <c r="I39" s="44"/>
      <c r="J39" s="5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6" t="s">
        <v>20</v>
      </c>
      <c r="C40" s="58"/>
      <c r="D40" s="58"/>
      <c r="E40" s="59">
        <f>SUM(E34:E39)</f>
        <v>0</v>
      </c>
      <c r="F40" s="1"/>
      <c r="G40" s="10"/>
      <c r="H40" s="44"/>
      <c r="I40" s="5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50"/>
      <c r="C41" s="10"/>
      <c r="D41" s="10"/>
      <c r="E41" s="44"/>
      <c r="F41" s="1"/>
      <c r="G41" s="10"/>
      <c r="H41" s="44"/>
      <c r="I41" s="5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50"/>
      <c r="C42" s="10"/>
      <c r="D42" s="10"/>
      <c r="E42" s="44"/>
      <c r="F42" s="1"/>
      <c r="G42" s="10"/>
      <c r="H42" s="44"/>
      <c r="I42" s="5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50" t="s">
        <v>49</v>
      </c>
      <c r="D43" s="5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4" t="s">
        <v>50</v>
      </c>
      <c r="D44" s="24" t="s">
        <v>17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60" t="s">
        <v>51</v>
      </c>
      <c r="D45" s="61">
        <f>C12</f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60" t="s">
        <v>52</v>
      </c>
      <c r="D46" s="61">
        <f>E22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60" t="s">
        <v>53</v>
      </c>
      <c r="D47" s="61">
        <f>E29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60" t="s">
        <v>54</v>
      </c>
      <c r="D48" s="61">
        <f>E40</f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62" t="s">
        <v>55</v>
      </c>
      <c r="D49" s="23">
        <f>D45+D47+D48+D46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25">
      <c r="A51" s="1"/>
      <c r="B51" s="31"/>
      <c r="C51" s="64"/>
      <c r="D51" s="64"/>
      <c r="E51" s="64"/>
      <c r="F51" s="6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68" t="s">
        <v>58</v>
      </c>
      <c r="C52" s="68"/>
      <c r="D52" s="68"/>
      <c r="E52" s="68"/>
      <c r="F52" s="6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78.75" customHeight="1" x14ac:dyDescent="0.25">
      <c r="A53" s="1"/>
      <c r="B53" s="68"/>
      <c r="C53" s="68"/>
      <c r="D53" s="68"/>
      <c r="E53" s="68"/>
      <c r="F53" s="6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05.75" customHeight="1" x14ac:dyDescent="0.25">
      <c r="A54" s="1"/>
      <c r="B54" s="68" t="s">
        <v>59</v>
      </c>
      <c r="C54" s="68"/>
      <c r="D54" s="68"/>
      <c r="E54" s="68"/>
      <c r="F54" s="6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6" customHeight="1" x14ac:dyDescent="0.25">
      <c r="A55" s="1"/>
      <c r="B55" s="64"/>
      <c r="C55" s="64"/>
      <c r="D55" s="64"/>
      <c r="E55" s="64"/>
      <c r="F55" s="6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31"/>
      <c r="C56" s="31"/>
      <c r="D56" s="31"/>
      <c r="E56" s="31"/>
      <c r="F56" s="3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31"/>
      <c r="D57" s="31"/>
      <c r="E57" s="31"/>
      <c r="F57" s="3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 t="s">
        <v>56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formatCells="0" formatColumns="0" formatRows="0"/>
  <protectedRanges>
    <protectedRange sqref="D3" name="Rango3"/>
    <protectedRange sqref="D37:D39" name="Rango2"/>
    <protectedRange sqref="D17:D21" name="Rango1"/>
  </protectedRanges>
  <mergeCells count="8">
    <mergeCell ref="B32:E32"/>
    <mergeCell ref="B52:E53"/>
    <mergeCell ref="B54:E54"/>
    <mergeCell ref="C1:D1"/>
    <mergeCell ref="B25:E25"/>
    <mergeCell ref="B15:F15"/>
    <mergeCell ref="B6:C6"/>
    <mergeCell ref="B7:C7"/>
  </mergeCells>
  <dataValidations count="6">
    <dataValidation type="list" allowBlank="1" showErrorMessage="1" sqref="D28" xr:uid="{00000000-0002-0000-0100-000000000000}">
      <formula1>"No,Si"</formula1>
    </dataValidation>
    <dataValidation type="list" allowBlank="1" showErrorMessage="1" sqref="H28:H31" xr:uid="{00000000-0002-0000-0100-000001000000}">
      <formula1>#REF!</formula1>
    </dataValidation>
    <dataValidation type="list" allowBlank="1" showErrorMessage="1" sqref="C17" xr:uid="{00000000-0002-0000-0100-000002000000}">
      <formula1>"0,1"</formula1>
    </dataValidation>
    <dataValidation type="list" allowBlank="1" showErrorMessage="1" sqref="C18:C21" xr:uid="{00000000-0002-0000-0100-000003000000}">
      <formula1>"0,1,2,3,4,5"</formula1>
    </dataValidation>
    <dataValidation type="list" allowBlank="1" showErrorMessage="1" sqref="C34:C39" xr:uid="{00000000-0002-0000-0100-000004000000}">
      <formula1>"Tria un,A1,A2,B1,B2,C1,C2"</formula1>
    </dataValidation>
    <dataValidation type="list" allowBlank="1" showErrorMessage="1" sqref="B27" xr:uid="{00000000-0002-0000-0100-000005000000}">
      <formula1>"Tria un,C1,C2"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 summaryRight="0"/>
  </sheetPr>
  <dimension ref="A1:Z1000"/>
  <sheetViews>
    <sheetView topLeftCell="A29" workbookViewId="0">
      <selection activeCell="J32" sqref="J32"/>
    </sheetView>
  </sheetViews>
  <sheetFormatPr baseColWidth="10" defaultColWidth="12.5703125" defaultRowHeight="15" customHeight="1" x14ac:dyDescent="0.25"/>
  <cols>
    <col min="1" max="1" width="15.5703125" customWidth="1"/>
    <col min="2" max="2" width="14.85546875" customWidth="1"/>
    <col min="3" max="3" width="17.28515625" customWidth="1"/>
    <col min="4" max="4" width="17.42578125" customWidth="1"/>
    <col min="5" max="5" width="20.140625" customWidth="1"/>
    <col min="6" max="26" width="8" customWidth="1"/>
  </cols>
  <sheetData>
    <row r="1" spans="1:2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 x14ac:dyDescent="0.25">
      <c r="A4" s="72" t="s">
        <v>9</v>
      </c>
      <c r="B4" s="73"/>
      <c r="C4" s="73"/>
      <c r="D4" s="73"/>
      <c r="E4" s="7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8" t="s">
        <v>12</v>
      </c>
      <c r="B5" s="18" t="s">
        <v>14</v>
      </c>
      <c r="C5" s="18" t="s">
        <v>15</v>
      </c>
      <c r="D5" s="18" t="s">
        <v>16</v>
      </c>
      <c r="E5" s="18" t="s">
        <v>17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5"/>
      <c r="B6" s="65"/>
      <c r="C6" s="21">
        <v>0.75</v>
      </c>
      <c r="D6" s="45" t="str">
        <f>IF(Table_5[[#This Row],[DATA DE FI]]&lt;Table_5[[#This Row],[DATA D''INICI]],"0,000",IF(OR(Table_5[[#This Row],[DATA D''INICI]]="",Table_5[[#This Row],[DATA DE FI]]="")," ",(DAYS360(Table_5[[#This Row],[DATA D''INICI]],Table_5[[#This Row],[DATA DE FI]])+1)/30))</f>
        <v xml:space="preserve"> </v>
      </c>
      <c r="E6" s="45" t="str">
        <f>IF(OR(EXPERIENCIA!$C6=" ",EXPERIENCIA!$D6=" ")," ",EXPERIENCIA!$C6*EXPERIENCIA!$D6)</f>
        <v xml:space="preserve"> 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65"/>
      <c r="B7" s="65"/>
      <c r="C7" s="21">
        <v>0.75</v>
      </c>
      <c r="D7" s="45" t="str">
        <f>IF(EXPERIENCIA!$B7&lt;EXPERIENCIA!$A7,"0,000",IF(OR(EXPERIENCIA!$A7="",EXPERIENCIA!$B7="")," ",DAYS360(EXPERIENCIA!$A7,EXPERIENCIA!$B7)/30))</f>
        <v xml:space="preserve"> </v>
      </c>
      <c r="E7" s="45" t="str">
        <f>IF(OR(EXPERIENCIA!$C7=" ",EXPERIENCIA!$D7=" ")," ",EXPERIENCIA!$C7*EXPERIENCIA!$D7)</f>
        <v xml:space="preserve"> 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65"/>
      <c r="B8" s="65"/>
      <c r="C8" s="21">
        <v>0.75</v>
      </c>
      <c r="D8" s="45" t="str">
        <f>IF(EXPERIENCIA!$B8&lt;EXPERIENCIA!$A8,"0,000",IF(OR(EXPERIENCIA!$A8="",EXPERIENCIA!$B8="")," ",DAYS360(EXPERIENCIA!$A8,EXPERIENCIA!$B8)/30))</f>
        <v xml:space="preserve"> </v>
      </c>
      <c r="E8" s="45" t="str">
        <f>IF(OR(EXPERIENCIA!$C8=" ",EXPERIENCIA!$D8=" ")," ",EXPERIENCIA!$C8*EXPERIENCIA!$D8)</f>
        <v xml:space="preserve"> 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65"/>
      <c r="B9" s="65"/>
      <c r="C9" s="21">
        <v>0.75</v>
      </c>
      <c r="D9" s="45" t="str">
        <f>IF(EXPERIENCIA!$B9&lt;EXPERIENCIA!$A9,"0,000",IF(OR(EXPERIENCIA!$A9="",EXPERIENCIA!$B9="")," ",DAYS360(EXPERIENCIA!$A9,EXPERIENCIA!$B9)/30))</f>
        <v xml:space="preserve"> </v>
      </c>
      <c r="E9" s="45" t="str">
        <f>IF(OR(EXPERIENCIA!$C9=" ",EXPERIENCIA!$D9=" ")," ",EXPERIENCIA!$C9*EXPERIENCIA!$D9)</f>
        <v xml:space="preserve"> 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65"/>
      <c r="B10" s="65"/>
      <c r="C10" s="21">
        <v>0.75</v>
      </c>
      <c r="D10" s="45" t="str">
        <f>IF(EXPERIENCIA!$B10&lt;EXPERIENCIA!$A10,"0,000",IF(OR(EXPERIENCIA!$A10="",EXPERIENCIA!$B10="")," ",DAYS360(EXPERIENCIA!$A10,EXPERIENCIA!$B10)/30))</f>
        <v xml:space="preserve"> </v>
      </c>
      <c r="E10" s="45" t="str">
        <f>IF(OR(EXPERIENCIA!$C10=" ",EXPERIENCIA!$D10=" ")," ",EXPERIENCIA!$C10*EXPERIENCIA!$D10)</f>
        <v xml:space="preserve"> 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65"/>
      <c r="B11" s="65"/>
      <c r="C11" s="21">
        <v>0.75</v>
      </c>
      <c r="D11" s="45" t="str">
        <f>IF(EXPERIENCIA!$B11&lt;EXPERIENCIA!$A11,"0,000",IF(OR(EXPERIENCIA!$A11="",EXPERIENCIA!$B11="")," ",DAYS360(EXPERIENCIA!$A11,EXPERIENCIA!$B11)/30))</f>
        <v xml:space="preserve"> </v>
      </c>
      <c r="E11" s="45" t="str">
        <f>IF(OR(EXPERIENCIA!$C11=" ",EXPERIENCIA!$D11=" ")," ",EXPERIENCIA!$C11*EXPERIENCIA!$D11)</f>
        <v xml:space="preserve"> 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65"/>
      <c r="B12" s="65"/>
      <c r="C12" s="21">
        <v>0.75</v>
      </c>
      <c r="D12" s="45" t="str">
        <f>IF(EXPERIENCIA!$B12&lt;EXPERIENCIA!$A12,"0,000",IF(OR(EXPERIENCIA!$A12="",EXPERIENCIA!$B12="")," ",DAYS360(EXPERIENCIA!$A12,EXPERIENCIA!$B12)/30))</f>
        <v xml:space="preserve"> </v>
      </c>
      <c r="E12" s="45" t="str">
        <f>IF(OR(EXPERIENCIA!$C12=" ",EXPERIENCIA!$D12=" ")," ",EXPERIENCIA!$C12*EXPERIENCIA!$D12)</f>
        <v xml:space="preserve"> 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65"/>
      <c r="B13" s="65"/>
      <c r="C13" s="21">
        <v>0.75</v>
      </c>
      <c r="D13" s="45" t="str">
        <f>IF(EXPERIENCIA!$B13&lt;EXPERIENCIA!$A13,"0,000",IF(OR(EXPERIENCIA!$A13="",EXPERIENCIA!$B13="")," ",DAYS360(EXPERIENCIA!$A13,EXPERIENCIA!$B13)/30))</f>
        <v xml:space="preserve"> </v>
      </c>
      <c r="E13" s="45" t="str">
        <f>IF(OR(EXPERIENCIA!$C13=" ",EXPERIENCIA!$D13=" ")," ",EXPERIENCIA!$C13*EXPERIENCIA!$D13)</f>
        <v xml:space="preserve"> 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65"/>
      <c r="B14" s="65"/>
      <c r="C14" s="21">
        <v>0.75</v>
      </c>
      <c r="D14" s="45" t="str">
        <f>IF(EXPERIENCIA!$B14&lt;EXPERIENCIA!$A14,"0,000",IF(OR(EXPERIENCIA!$A14="",EXPERIENCIA!$B14="")," ",DAYS360(EXPERIENCIA!$A14,EXPERIENCIA!$B14)/30))</f>
        <v xml:space="preserve"> </v>
      </c>
      <c r="E14" s="45" t="str">
        <f>IF(OR(EXPERIENCIA!$C14=" ",EXPERIENCIA!$D14=" ")," ",EXPERIENCIA!$C14*EXPERIENCIA!$D14)</f>
        <v xml:space="preserve"> 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65"/>
      <c r="B15" s="65"/>
      <c r="C15" s="21">
        <v>0.75</v>
      </c>
      <c r="D15" s="45" t="str">
        <f>IF(EXPERIENCIA!$B15&lt;EXPERIENCIA!$A15,"0,000",IF(OR(EXPERIENCIA!$A15="",EXPERIENCIA!$B15="")," ",DAYS360(EXPERIENCIA!$A15,EXPERIENCIA!$B15)/30))</f>
        <v xml:space="preserve"> </v>
      </c>
      <c r="E15" s="45" t="str">
        <f>IF(OR(EXPERIENCIA!$C15=" ",EXPERIENCIA!$D15=" ")," ",EXPERIENCIA!$C15*EXPERIENCIA!$D15)</f>
        <v xml:space="preserve"> 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56"/>
      <c r="B16" s="56"/>
      <c r="C16" s="57"/>
      <c r="D16" s="57" t="s">
        <v>20</v>
      </c>
      <c r="E16" s="57">
        <f>SUM(E6:E15)</f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1.5" customHeight="1" x14ac:dyDescent="0.25">
      <c r="A19" s="72" t="s">
        <v>18</v>
      </c>
      <c r="B19" s="73"/>
      <c r="C19" s="73"/>
      <c r="D19" s="73"/>
      <c r="E19" s="7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8" t="s">
        <v>12</v>
      </c>
      <c r="B20" s="18" t="s">
        <v>14</v>
      </c>
      <c r="C20" s="18" t="s">
        <v>15</v>
      </c>
      <c r="D20" s="18" t="s">
        <v>16</v>
      </c>
      <c r="E20" s="18" t="s">
        <v>17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65"/>
      <c r="B21" s="65"/>
      <c r="C21" s="21">
        <v>0.25</v>
      </c>
      <c r="D21" s="45" t="str">
        <f>IF(EXPERIENCIA!$B21&lt;EXPERIENCIA!$A21,"0,000",IF(OR(EXPERIENCIA!$A21="",EXPERIENCIA!$B21="")," ",DAYS360(EXPERIENCIA!$A21,EXPERIENCIA!$B21)/30))</f>
        <v xml:space="preserve"> </v>
      </c>
      <c r="E21" s="45" t="str">
        <f>IF(OR(EXPERIENCIA!$C21=" ",EXPERIENCIA!$D21=" ")," ",EXPERIENCIA!$C21*EXPERIENCIA!$D21)</f>
        <v xml:space="preserve"> 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65"/>
      <c r="B22" s="65"/>
      <c r="C22" s="21">
        <v>0.25</v>
      </c>
      <c r="D22" s="45" t="str">
        <f>IF(EXPERIENCIA!$B22&lt;EXPERIENCIA!$A22,"0,000",IF(OR(EXPERIENCIA!$A22="",EXPERIENCIA!$B22="")," ",DAYS360(EXPERIENCIA!$A22,EXPERIENCIA!$B22)/30))</f>
        <v xml:space="preserve"> </v>
      </c>
      <c r="E22" s="45" t="str">
        <f>IF(OR(EXPERIENCIA!$C22=" ",EXPERIENCIA!$D22=" ")," ",EXPERIENCIA!$C22*EXPERIENCIA!$D22)</f>
        <v xml:space="preserve"> 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65"/>
      <c r="B23" s="65"/>
      <c r="C23" s="21">
        <v>0.25</v>
      </c>
      <c r="D23" s="45" t="str">
        <f>IF(EXPERIENCIA!$B23&lt;EXPERIENCIA!$A23,"0,000",IF(OR(EXPERIENCIA!$A23="",EXPERIENCIA!$B23="")," ",DAYS360(EXPERIENCIA!$A23,EXPERIENCIA!$B23)/30))</f>
        <v xml:space="preserve"> </v>
      </c>
      <c r="E23" s="45" t="str">
        <f>IF(OR(EXPERIENCIA!$C23=" ",EXPERIENCIA!$D23=" ")," ",EXPERIENCIA!$C23*EXPERIENCIA!$D23)</f>
        <v xml:space="preserve"> 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65"/>
      <c r="B24" s="65"/>
      <c r="C24" s="21">
        <v>0.25</v>
      </c>
      <c r="D24" s="45" t="str">
        <f>IF(EXPERIENCIA!$B24&lt;EXPERIENCIA!$A24,"0,000",IF(OR(EXPERIENCIA!$A24="",EXPERIENCIA!$B24="")," ",DAYS360(EXPERIENCIA!$A24,EXPERIENCIA!$B24)/30))</f>
        <v xml:space="preserve"> </v>
      </c>
      <c r="E24" s="45" t="str">
        <f>IF(OR(EXPERIENCIA!$C24=" ",EXPERIENCIA!$D24=" ")," ",EXPERIENCIA!$C24*EXPERIENCIA!$D24)</f>
        <v xml:space="preserve"> 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65"/>
      <c r="B25" s="65"/>
      <c r="C25" s="21">
        <v>0.25</v>
      </c>
      <c r="D25" s="45" t="str">
        <f>IF(EXPERIENCIA!$B25&lt;EXPERIENCIA!$A25,"0,000",IF(OR(EXPERIENCIA!$A25="",EXPERIENCIA!$B25="")," ",DAYS360(EXPERIENCIA!$A25,EXPERIENCIA!$B25)/30))</f>
        <v xml:space="preserve"> </v>
      </c>
      <c r="E25" s="45" t="str">
        <f>IF(OR(EXPERIENCIA!$C25=" ",EXPERIENCIA!$D25=" ")," ",EXPERIENCIA!$C25*EXPERIENCIA!$D25)</f>
        <v xml:space="preserve"> 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65"/>
      <c r="B26" s="65"/>
      <c r="C26" s="21">
        <v>0.25</v>
      </c>
      <c r="D26" s="45" t="str">
        <f>IF(EXPERIENCIA!$B26&lt;EXPERIENCIA!$A26,"0,000",IF(OR(EXPERIENCIA!$A26="",EXPERIENCIA!$B26="")," ",DAYS360(EXPERIENCIA!$A26,EXPERIENCIA!$B26)/30))</f>
        <v xml:space="preserve"> </v>
      </c>
      <c r="E26" s="45" t="str">
        <f>IF(OR(EXPERIENCIA!$C26=" ",EXPERIENCIA!$D26=" ")," ",EXPERIENCIA!$C26*EXPERIENCIA!$D26)</f>
        <v xml:space="preserve"> 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65"/>
      <c r="B27" s="65"/>
      <c r="C27" s="21">
        <v>0.25</v>
      </c>
      <c r="D27" s="45" t="str">
        <f>IF(EXPERIENCIA!$B27&lt;EXPERIENCIA!$A27,"0,000",IF(OR(EXPERIENCIA!$A27="",EXPERIENCIA!$B27="")," ",DAYS360(EXPERIENCIA!$A27,EXPERIENCIA!$B27)/30))</f>
        <v xml:space="preserve"> </v>
      </c>
      <c r="E27" s="45" t="str">
        <f>IF(OR(EXPERIENCIA!$C27=" ",EXPERIENCIA!$D27=" ")," ",EXPERIENCIA!$C27*EXPERIENCIA!$D27)</f>
        <v xml:space="preserve"> 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65"/>
      <c r="B28" s="65"/>
      <c r="C28" s="21">
        <v>0.25</v>
      </c>
      <c r="D28" s="45" t="str">
        <f>IF(EXPERIENCIA!$B28&lt;EXPERIENCIA!$A28,"0,000",IF(OR(EXPERIENCIA!$A28="",EXPERIENCIA!$B28="")," ",DAYS360(EXPERIENCIA!$A28,EXPERIENCIA!$B28)/30))</f>
        <v xml:space="preserve"> </v>
      </c>
      <c r="E28" s="45" t="str">
        <f>IF(OR(EXPERIENCIA!$C28=" ",EXPERIENCIA!$D28=" ")," ",EXPERIENCIA!$C28*EXPERIENCIA!$D28)</f>
        <v xml:space="preserve"> 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65"/>
      <c r="B29" s="65"/>
      <c r="C29" s="21">
        <v>0.25</v>
      </c>
      <c r="D29" s="45" t="str">
        <f>IF(EXPERIENCIA!$B29&lt;EXPERIENCIA!$A29,"0,000",IF(OR(EXPERIENCIA!$A29="",EXPERIENCIA!$B29="")," ",DAYS360(EXPERIENCIA!$A29,EXPERIENCIA!$B29)/30))</f>
        <v xml:space="preserve"> </v>
      </c>
      <c r="E29" s="45" t="str">
        <f>IF(OR(EXPERIENCIA!$C29=" ",EXPERIENCIA!$D29=" ")," ",EXPERIENCIA!$C29*EXPERIENCIA!$D29)</f>
        <v xml:space="preserve"> 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65"/>
      <c r="B30" s="65"/>
      <c r="C30" s="21">
        <v>0.25</v>
      </c>
      <c r="D30" s="45" t="str">
        <f>IF(EXPERIENCIA!$B30&lt;EXPERIENCIA!$A30,"0,000",IF(OR(EXPERIENCIA!$A30="",EXPERIENCIA!$B30="")," ",DAYS360(EXPERIENCIA!$A30,EXPERIENCIA!$B30)/30))</f>
        <v xml:space="preserve"> </v>
      </c>
      <c r="E30" s="45" t="str">
        <f>IF(OR(EXPERIENCIA!$C30=" ",EXPERIENCIA!$D30=" ")," ",EXPERIENCIA!$C30*EXPERIENCIA!$D30)</f>
        <v xml:space="preserve"> 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56"/>
      <c r="B31" s="56"/>
      <c r="C31" s="63"/>
      <c r="D31" s="57" t="s">
        <v>20</v>
      </c>
      <c r="E31" s="57">
        <f>SUM(E21:E30)</f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25">
      <c r="A34" s="74" t="s">
        <v>19</v>
      </c>
      <c r="B34" s="73"/>
      <c r="C34" s="73"/>
      <c r="D34" s="73"/>
      <c r="E34" s="7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18" t="s">
        <v>12</v>
      </c>
      <c r="B35" s="18" t="s">
        <v>14</v>
      </c>
      <c r="C35" s="18" t="s">
        <v>15</v>
      </c>
      <c r="D35" s="18" t="s">
        <v>16</v>
      </c>
      <c r="E35" s="18" t="s">
        <v>17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65"/>
      <c r="B36" s="65"/>
      <c r="C36" s="21">
        <v>0.1</v>
      </c>
      <c r="D36" s="45" t="str">
        <f>IF(EXPERIENCIA!$B36&lt;EXPERIENCIA!$A36,"0,000",IF(OR(EXPERIENCIA!$A36="",EXPERIENCIA!$B36="")," ",DAYS360(EXPERIENCIA!$A36,EXPERIENCIA!$B36)/30))</f>
        <v xml:space="preserve"> </v>
      </c>
      <c r="E36" s="45" t="str">
        <f>IF(OR(EXPERIENCIA!$C36=" ",EXPERIENCIA!$D36=" ")," ",EXPERIENCIA!$C36*EXPERIENCIA!$D36)</f>
        <v xml:space="preserve"> 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65"/>
      <c r="B37" s="65"/>
      <c r="C37" s="21">
        <v>0.1</v>
      </c>
      <c r="D37" s="45" t="str">
        <f>IF(EXPERIENCIA!$B37&lt;EXPERIENCIA!$A37,"0,000",IF(OR(EXPERIENCIA!$A37="",EXPERIENCIA!$B37="")," ",DAYS360(EXPERIENCIA!$A37,EXPERIENCIA!$B37)/30))</f>
        <v xml:space="preserve"> </v>
      </c>
      <c r="E37" s="45" t="str">
        <f>IF(OR(EXPERIENCIA!$C37=" ",EXPERIENCIA!$D37=" ")," ",EXPERIENCIA!$C37*EXPERIENCIA!$D37)</f>
        <v xml:space="preserve"> 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65"/>
      <c r="B38" s="65"/>
      <c r="C38" s="21">
        <v>0.1</v>
      </c>
      <c r="D38" s="45" t="str">
        <f>IF(EXPERIENCIA!$B38&lt;EXPERIENCIA!$A38,"0,000",IF(OR(EXPERIENCIA!$A38="",EXPERIENCIA!$B38="")," ",DAYS360(EXPERIENCIA!$A38,EXPERIENCIA!$B38)/30))</f>
        <v xml:space="preserve"> </v>
      </c>
      <c r="E38" s="45" t="str">
        <f>IF(OR(EXPERIENCIA!$C38=" ",EXPERIENCIA!$D38=" ")," ",EXPERIENCIA!$C38*EXPERIENCIA!$D38)</f>
        <v xml:space="preserve"> 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65"/>
      <c r="B39" s="65"/>
      <c r="C39" s="21">
        <v>0.1</v>
      </c>
      <c r="D39" s="45" t="str">
        <f>IF(EXPERIENCIA!$B39&lt;EXPERIENCIA!$A39,"0,000",IF(OR(EXPERIENCIA!$A39="",EXPERIENCIA!$B39="")," ",DAYS360(EXPERIENCIA!$A39,EXPERIENCIA!$B39)/30))</f>
        <v xml:space="preserve"> </v>
      </c>
      <c r="E39" s="45" t="str">
        <f>IF(OR(EXPERIENCIA!$C39=" ",EXPERIENCIA!$D39=" ")," ",EXPERIENCIA!$C39*EXPERIENCIA!$D39)</f>
        <v xml:space="preserve"> 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65"/>
      <c r="B40" s="65"/>
      <c r="C40" s="21">
        <v>0.1</v>
      </c>
      <c r="D40" s="45" t="str">
        <f>IF(EXPERIENCIA!$B40&lt;EXPERIENCIA!$A40,"0,000",IF(OR(EXPERIENCIA!$A40="",EXPERIENCIA!$B40="")," ",DAYS360(EXPERIENCIA!$A40,EXPERIENCIA!$B40)/30))</f>
        <v xml:space="preserve"> </v>
      </c>
      <c r="E40" s="45" t="str">
        <f>IF(OR(EXPERIENCIA!$C40=" ",EXPERIENCIA!$D40=" ")," ",EXPERIENCIA!$C40*EXPERIENCIA!$D40)</f>
        <v xml:space="preserve"> 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65"/>
      <c r="B41" s="65"/>
      <c r="C41" s="21">
        <v>0.1</v>
      </c>
      <c r="D41" s="45" t="str">
        <f>IF(EXPERIENCIA!$B41&lt;EXPERIENCIA!$A41,"0,000",IF(OR(EXPERIENCIA!$A41="",EXPERIENCIA!$B41="")," ",DAYS360(EXPERIENCIA!$A41,EXPERIENCIA!$B41)/30))</f>
        <v xml:space="preserve"> </v>
      </c>
      <c r="E41" s="45" t="str">
        <f>IF(OR(EXPERIENCIA!$C41=" ",EXPERIENCIA!$D41=" ")," ",EXPERIENCIA!$C41*EXPERIENCIA!$D41)</f>
        <v xml:space="preserve"> 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65"/>
      <c r="B42" s="65"/>
      <c r="C42" s="21">
        <v>0.1</v>
      </c>
      <c r="D42" s="45" t="str">
        <f>IF(EXPERIENCIA!$B42&lt;EXPERIENCIA!$A42,"0,000",IF(OR(EXPERIENCIA!$A42="",EXPERIENCIA!$B42="")," ",DAYS360(EXPERIENCIA!$A42,EXPERIENCIA!$B42)/30))</f>
        <v xml:space="preserve"> </v>
      </c>
      <c r="E42" s="45" t="str">
        <f>IF(OR(EXPERIENCIA!$C42=" ",EXPERIENCIA!$D42=" ")," ",EXPERIENCIA!$C42*EXPERIENCIA!$D42)</f>
        <v xml:space="preserve"> 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65"/>
      <c r="B43" s="65"/>
      <c r="C43" s="21">
        <v>0.1</v>
      </c>
      <c r="D43" s="45" t="str">
        <f>IF(EXPERIENCIA!$B43&lt;EXPERIENCIA!$A43,"0,000",IF(OR(EXPERIENCIA!$A43="",EXPERIENCIA!$B43="")," ",DAYS360(EXPERIENCIA!$A43,EXPERIENCIA!$B43)/30))</f>
        <v xml:space="preserve"> </v>
      </c>
      <c r="E43" s="45" t="str">
        <f>IF(OR(EXPERIENCIA!$C43=" ",EXPERIENCIA!$D43=" ")," ",EXPERIENCIA!$C43*EXPERIENCIA!$D43)</f>
        <v xml:space="preserve"> 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65"/>
      <c r="B44" s="65"/>
      <c r="C44" s="21">
        <v>0.1</v>
      </c>
      <c r="D44" s="45" t="str">
        <f>IF(EXPERIENCIA!$B44&lt;EXPERIENCIA!$A44,"0,000",IF(OR(EXPERIENCIA!$A44="",EXPERIENCIA!$B44="")," ",DAYS360(EXPERIENCIA!$A44,EXPERIENCIA!$B44)/30))</f>
        <v xml:space="preserve"> </v>
      </c>
      <c r="E44" s="45" t="str">
        <f>IF(OR(EXPERIENCIA!$C44=" ",EXPERIENCIA!$D44=" ")," ",EXPERIENCIA!$C44*EXPERIENCIA!$D44)</f>
        <v xml:space="preserve"> 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65"/>
      <c r="B45" s="65"/>
      <c r="C45" s="21">
        <v>0.1</v>
      </c>
      <c r="D45" s="45" t="str">
        <f>IF(EXPERIENCIA!$B45&lt;EXPERIENCIA!$A45,"0,000",IF(OR(EXPERIENCIA!$A45="",EXPERIENCIA!$B45="")," ",DAYS360(EXPERIENCIA!$A45,EXPERIENCIA!$B45)/30))</f>
        <v xml:space="preserve"> </v>
      </c>
      <c r="E45" s="45" t="str">
        <f>IF(OR(EXPERIENCIA!$C45=" ",EXPERIENCIA!$D45=" ")," ",EXPERIENCIA!$C45*EXPERIENCIA!$D45)</f>
        <v xml:space="preserve"> 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56"/>
      <c r="B46" s="56"/>
      <c r="C46" s="63"/>
      <c r="D46" s="63" t="s">
        <v>20</v>
      </c>
      <c r="E46" s="57">
        <f>SUM(E36:E45)</f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 t="s">
        <v>57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algorithmName="SHA-512" hashValue="MUg6MloUS7CbJzHw1VdjNfPypkTBrxE5ph9KHn1l/lBWf1S9GlBa///c7+A7FOY0If1LYWHHEojqNVD19REhzg==" saltValue="SbQwOQ+ODzw9066absZCKw==" spinCount="100000" sheet="1" objects="1" scenarios="1"/>
  <protectedRanges>
    <protectedRange sqref="A35:B35" name="Rango3"/>
    <protectedRange sqref="A20:B20" name="Rango2"/>
    <protectedRange sqref="A6:B15 A21:B30 A36:B45" name="Rango1"/>
  </protectedRanges>
  <mergeCells count="3">
    <mergeCell ref="A4:E4"/>
    <mergeCell ref="A19:E19"/>
    <mergeCell ref="A34:E34"/>
  </mergeCells>
  <dataValidations count="2">
    <dataValidation type="date" allowBlank="1" showErrorMessage="1" sqref="A46:B46 A16:B16 A31:B31" xr:uid="{00000000-0002-0000-0200-000000000000}">
      <formula1>1</formula1>
      <formula2>43831</formula2>
    </dataValidation>
    <dataValidation type="date" allowBlank="1" showErrorMessage="1" sqref="A36:B45 A21:B30 B6:B15 A7:A15 A6" xr:uid="{8DB57DF2-2B8B-4068-82B7-D3824F529C16}">
      <formula1>1</formula1>
      <formula2>401769</formula2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T_RESUM</vt:lpstr>
      <vt:lpstr>AUTOBAREM</vt:lpstr>
      <vt:lpstr>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Adrover Camps</dc:creator>
  <cp:lastModifiedBy>Margalida Rubí Arbós</cp:lastModifiedBy>
  <dcterms:created xsi:type="dcterms:W3CDTF">2021-01-26T10:54:05Z</dcterms:created>
  <dcterms:modified xsi:type="dcterms:W3CDTF">2024-11-12T09:22:49Z</dcterms:modified>
</cp:coreProperties>
</file>